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各課共有フォルダ\上下水道課\B総務\⑫照会応答\庁内用\財政課\R06\R070131_公営企業に係る経営比較分析表（令和５年度決算）の分析等\"/>
    </mc:Choice>
  </mc:AlternateContent>
  <xr:revisionPtr revIDLastSave="0" documentId="13_ncr:1_{603F2448-9E13-498B-9430-F0F95F4A1DB8}" xr6:coauthVersionLast="47" xr6:coauthVersionMax="47" xr10:uidLastSave="{00000000-0000-0000-0000-000000000000}"/>
  <workbookProtection workbookAlgorithmName="SHA-512" workbookHashValue="i3i5tmuyqqDoU47wAuKMoG/T34a77xJIUUXEo+bPKJnYxXFZBawoVnt8VZmV505REteG6QPtzZ7+vv74P5uadw==" workbookSaltValue="ge4W10NqbLizHU1o4HjOcw==" workbookSpinCount="100000" lockStructure="1"/>
  <bookViews>
    <workbookView xWindow="-60" yWindow="4410" windowWidth="28875" windowHeight="89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H85" i="4"/>
  <c r="F85" i="4"/>
  <c r="E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<sst xmlns="http://schemas.openxmlformats.org/spreadsheetml/2006/main" count="228" uniqueCount="113">
  <si>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</si>
  <si>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</si>
  <si>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</si>
  <si>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</si>
  <si>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</si>
  <si>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</si>
  <si>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</si>
  <si>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</si>
  <si>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</si>
  <si>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</si>
  <si>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</si>
  <si>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</si>
  <si>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</si>
  <si>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</si>
  <si>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</si>
  <si>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</si>
  <si>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</si>
  <si>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</si>
  <si>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</si>
  <si>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</si>
  <si>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</si>
  <si>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</si>
  <si>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</si>
  <si>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</si>
  <si>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</si>
  <si>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</si>
  <si>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</si>
  <si>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</si>
  <si>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</si>
  <si>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</si>
  <si>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</si>
  <si>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</si>
  <si>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</si>
  <si>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</si>
  <si>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</si>
  <si>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</si>
  <si>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</si>
  <si>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</si>
  <si>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</si>
  <si>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</si>
  <si>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</si>
  <si>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</si>
  <si>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</si>
  <si>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</si>
  <si>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</si>
  <si>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</si>
  <si>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</si>
  <si>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</si>
  <si>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</si>
  <si>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</si>
  <si>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</si>
  <si>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</si>
  <si>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</si>
  <si>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</si>
  <si>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</si>
  <si>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</si>
  <si>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</si>
  <si>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</si>
  <si>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</si>
  <si>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</si>
  <si>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</si>
  <si>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</si>
  <si>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</si>
  <si>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</si>
  <si>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</si>
  <si>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</si>
  <si>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</si>
  <si>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</si>
  <si>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</si>
  <si>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</si>
  <si>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</si>
  <si>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</si>
  <si>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</si>
  <si>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</si>
  <si>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</si>
  <si>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</si>
  <si>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</si>
  <si>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</si>
  <si>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</si>
  <si>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</si>
  <si>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</si>
  <si>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</si>
  <si>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</si>
  <si>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</si>
  <si>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</si>
  <si>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</si>
  <si>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</si>
  <si>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</si>
  <si>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</si>
  <si>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</si>
  <si>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</si>
  <si>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</si>
  <si>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</si>
  <si>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</si>
  <si>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</si>
  <si>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</si>
  <si>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</si>
  <si>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</si>
  <si>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</si>
  <si>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</si>
  <si>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</si>
  <si>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</si>
  <si>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</si>
  <si>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</si>
  <si>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</si>
  <si>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</si>
  <si>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</si>
  <si>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</si>
  <si>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</si>
  <si>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</si>
  <si>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今後も老朽管更新、維持修繕を計画的に実施するため、最新のアセットマネジメントを作成・活用し効率的な運営を行わなければならない。
　給水収益については、大幅な伸びは期待できないこと、受水費負担が重いことなどから、共同化・広域化などを含めた経営努力を行っていく。</t>
    <phoneticPr fontId="4"/>
  </si>
  <si>
    <t>　昭和45年5月の自己水源での供用開始から、仙台北部中核都市構想など受け、昭和55年に宮城県からの受水へと切替を行い、現在まで第７次拡張まで整備を行ってきた。
①有形固定資産減価償却率については、全国、類似団体に比べて平均を下回っているものの、微増が続いている。
②管路経年化率は、全国平均及び類似団体より低いが、微増が続いている。
③管路更新率は、全国平均及び類似団体より低くなっている。アセットマネジメント等の更新・活用により、効率的な修繕・更新を計画的に実施していく。</t>
    <rPh sb="125" eb="126">
      <t>ツヅ</t>
    </rPh>
    <rPh sb="145" eb="146">
      <t>オヨ</t>
    </rPh>
    <rPh sb="147" eb="149">
      <t>ルイジ</t>
    </rPh>
    <rPh sb="149" eb="151">
      <t>ダンタイ</t>
    </rPh>
    <rPh sb="157" eb="159">
      <t>ビゾウ</t>
    </rPh>
    <rPh sb="160" eb="161">
      <t>ツヅ</t>
    </rPh>
    <phoneticPr fontId="4"/>
  </si>
  <si>
    <t>①経常収支比率については、全国平均及び類似団体平均を下回っているが、100％は上回っており、健全な経営状況となっている。
③流動比率については、全国平均及び類似団体平均を下回っているものの、100％は超えており、短期的な債務に対する支払い能力は十分確保できている。
④企業債残高対給水収益比率については、全国平均及び類似団体平均と比べ低い水準となっており、ここ数年はほぼ横ばいである。今後、計画的に更新工事を進めていく。
⑤料金回収率は100％を下回っているが、計画人口と現在人口との乖離による過大な受水費の基本料金の一部について一般会計から補填している影響が大きい。
⑥給水原価については、本町の地形・面積等から、吉岡地区、宮床地区の一部を除き、集落が点在しており管路延長が長いことから給水原価が全国平均及び類似団体平均を上回っている。
⑦施設利用率については、全国平均及び類似団体平均を上回っており、稼動施設の規模や利用状況については適正と見ている。
⑧有収率については、老朽管、漏水対策等により、類似団体平均を上回っているが、無効水量等の増加等により前年度より減少している。</t>
    <rPh sb="15" eb="17">
      <t>ヘイキン</t>
    </rPh>
    <rPh sb="17" eb="18">
      <t>オヨ</t>
    </rPh>
    <rPh sb="19" eb="21">
      <t>ルイジ</t>
    </rPh>
    <rPh sb="21" eb="23">
      <t>ダンタイ</t>
    </rPh>
    <rPh sb="23" eb="25">
      <t>ヘイキン</t>
    </rPh>
    <rPh sb="74" eb="76">
      <t>ヘイキン</t>
    </rPh>
    <rPh sb="76" eb="77">
      <t>オヨ</t>
    </rPh>
    <rPh sb="78" eb="80">
      <t>ルイジ</t>
    </rPh>
    <rPh sb="80" eb="82">
      <t>ダンタイ</t>
    </rPh>
    <rPh sb="82" eb="84">
      <t>ヘイキン</t>
    </rPh>
    <rPh sb="192" eb="194">
      <t>コンゴ</t>
    </rPh>
    <rPh sb="201" eb="203">
      <t>コウジ</t>
    </rPh>
    <rPh sb="204" eb="205">
      <t>スス</t>
    </rPh>
    <rPh sb="313" eb="315">
      <t>ミヤトコ</t>
    </rPh>
    <rPh sb="318" eb="320">
      <t>イチブ</t>
    </rPh>
    <rPh sb="386" eb="387">
      <t>オヨ</t>
    </rPh>
    <rPh sb="388" eb="392">
      <t>ルイジダンタイ</t>
    </rPh>
    <rPh sb="392" eb="394">
      <t>ヘイキン</t>
    </rPh>
    <rPh sb="483" eb="48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</si>
</sst>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0.56999999999999995</c:v>
                </c:pt>
                <c:pt idx="1">
                  <c:v>0.37</c:v>
                </c:pt>
                <c:pt idx="2">
                  <c:v>0.42</c:v>
                </c:pt>
                <c:pt idx="3">
                  <c:v>0.37</c:v>
                </c:pt>
                <c:pt idx="4">
                  <c:v>0.24</c:v>
                </c:pt>
              </c:numCache>
            </c:numRef>
          </c:val>
          <c:extLst>
            <c:ext xmlns:c16="http://schemas.microsoft.com/office/drawing/2014/chart" uri="{C3380CC4-5D6E-409C-BE32-E72D297353CC}">
              <c16:uniqueId val="{00000000-69F7-4B07-8FE6-CC004CBEAF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9F7-4B07-8FE6-CC004CBEAF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77.52</c:v>
                </c:pt>
                <c:pt idx="1">
                  <c:v>79.12</c:v>
                </c:pt>
                <c:pt idx="2">
                  <c:v>79.900000000000006</c:v>
                </c:pt>
                <c:pt idx="3">
                  <c:v>79.81</c:v>
                </c:pt>
                <c:pt idx="4">
                  <c:v>80.47</c:v>
                </c:pt>
              </c:numCache>
            </c:numRef>
          </c:val>
          <c:extLst>
            <c:ext xmlns:c16="http://schemas.microsoft.com/office/drawing/2014/chart" uri="{C3380CC4-5D6E-409C-BE32-E72D297353CC}">
              <c16:uniqueId val="{00000000-96F2-4B7F-A8F9-3589E17969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6F2-4B7F-A8F9-3589E17969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88.43</c:v>
                </c:pt>
                <c:pt idx="1">
                  <c:v>87.77</c:v>
                </c:pt>
                <c:pt idx="2">
                  <c:v>86.76</c:v>
                </c:pt>
                <c:pt idx="3">
                  <c:v>87.06</c:v>
                </c:pt>
                <c:pt idx="4">
                  <c:v>86.19</c:v>
                </c:pt>
              </c:numCache>
            </c:numRef>
          </c:val>
          <c:extLst>
            <c:ext xmlns:c16="http://schemas.microsoft.com/office/drawing/2014/chart" uri="{C3380CC4-5D6E-409C-BE32-E72D297353CC}">
              <c16:uniqueId val="{00000000-8A8B-48AD-883E-AE8C47BA09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A8B-48AD-883E-AE8C47BA09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107.36</c:v>
                </c:pt>
                <c:pt idx="1">
                  <c:v>102.27</c:v>
                </c:pt>
                <c:pt idx="2">
                  <c:v>107.07</c:v>
                </c:pt>
                <c:pt idx="3">
                  <c:v>102.28</c:v>
                </c:pt>
                <c:pt idx="4">
                  <c:v>102.57</c:v>
                </c:pt>
              </c:numCache>
            </c:numRef>
          </c:val>
          <c:extLst>
            <c:ext xmlns:c16="http://schemas.microsoft.com/office/drawing/2014/chart" uri="{C3380CC4-5D6E-409C-BE32-E72D297353CC}">
              <c16:uniqueId val="{00000000-471E-4478-9C21-3E3F18E7F3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471E-4478-9C21-3E3F18E7F3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41.58</c:v>
                </c:pt>
                <c:pt idx="1">
                  <c:v>42.71</c:v>
                </c:pt>
                <c:pt idx="2">
                  <c:v>44.36</c:v>
                </c:pt>
                <c:pt idx="3">
                  <c:v>45.76</c:v>
                </c:pt>
                <c:pt idx="4">
                  <c:v>47.17</c:v>
                </c:pt>
              </c:numCache>
            </c:numRef>
          </c:val>
          <c:extLst>
            <c:ext xmlns:c16="http://schemas.microsoft.com/office/drawing/2014/chart" uri="{C3380CC4-5D6E-409C-BE32-E72D297353CC}">
              <c16:uniqueId val="{00000000-BACA-4C2F-B332-6E092256E4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ACA-4C2F-B332-6E092256E4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10.69</c:v>
                </c:pt>
                <c:pt idx="1">
                  <c:v>13.67</c:v>
                </c:pt>
                <c:pt idx="2">
                  <c:v>13.95</c:v>
                </c:pt>
                <c:pt idx="3">
                  <c:v>14.45</c:v>
                </c:pt>
                <c:pt idx="4">
                  <c:v>15.19</c:v>
                </c:pt>
              </c:numCache>
            </c:numRef>
          </c:val>
          <c:extLst>
            <c:ext xmlns:c16="http://schemas.microsoft.com/office/drawing/2014/chart" uri="{C3380CC4-5D6E-409C-BE32-E72D297353CC}">
              <c16:uniqueId val="{00000000-D536-438E-A001-3DCEB9722B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D536-438E-A001-3DCEB9722B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D0-4E4F-ACBE-7C95762717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CBD0-4E4F-ACBE-7C95762717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244.28</c:v>
                </c:pt>
                <c:pt idx="1">
                  <c:v>191.7</c:v>
                </c:pt>
                <c:pt idx="2">
                  <c:v>226.34</c:v>
                </c:pt>
                <c:pt idx="3">
                  <c:v>238.25</c:v>
                </c:pt>
                <c:pt idx="4">
                  <c:v>244.35</c:v>
                </c:pt>
              </c:numCache>
            </c:numRef>
          </c:val>
          <c:extLst>
            <c:ext xmlns:c16="http://schemas.microsoft.com/office/drawing/2014/chart" uri="{C3380CC4-5D6E-409C-BE32-E72D297353CC}">
              <c16:uniqueId val="{00000000-273B-4772-AC47-D91B8607DB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73B-4772-AC47-D91B8607DB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145.84</c:v>
                </c:pt>
                <c:pt idx="1">
                  <c:v>164.89</c:v>
                </c:pt>
                <c:pt idx="2">
                  <c:v>160.03</c:v>
                </c:pt>
                <c:pt idx="3">
                  <c:v>185.08</c:v>
                </c:pt>
                <c:pt idx="4">
                  <c:v>168.62</c:v>
                </c:pt>
              </c:numCache>
            </c:numRef>
          </c:val>
          <c:extLst>
            <c:ext xmlns:c16="http://schemas.microsoft.com/office/drawing/2014/chart" uri="{C3380CC4-5D6E-409C-BE32-E72D297353CC}">
              <c16:uniqueId val="{00000000-FD77-4416-8E24-254B45AD16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FD77-4416-8E24-254B45AD16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78.86</c:v>
                </c:pt>
                <c:pt idx="1">
                  <c:v>75.680000000000007</c:v>
                </c:pt>
                <c:pt idx="2">
                  <c:v>81.430000000000007</c:v>
                </c:pt>
                <c:pt idx="3">
                  <c:v>74.02</c:v>
                </c:pt>
                <c:pt idx="4">
                  <c:v>81.87</c:v>
                </c:pt>
              </c:numCache>
            </c:numRef>
          </c:val>
          <c:extLst>
            <c:ext xmlns:c16="http://schemas.microsoft.com/office/drawing/2014/chart" uri="{C3380CC4-5D6E-409C-BE32-E72D297353CC}">
              <c16:uniqueId val="{00000000-DE91-49E1-82F2-99B61AC7E4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DE91-49E1-82F2-99B61AC7E4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278.58999999999997</c:v>
                </c:pt>
                <c:pt idx="1">
                  <c:v>271.45999999999998</c:v>
                </c:pt>
                <c:pt idx="2">
                  <c:v>267.58</c:v>
                </c:pt>
                <c:pt idx="3">
                  <c:v>268.26</c:v>
                </c:pt>
                <c:pt idx="4">
                  <c:v>268.52999999999997</c:v>
                </c:pt>
              </c:numCache>
            </c:numRef>
          </c:val>
          <c:extLst>
            <c:ext xmlns:c16="http://schemas.microsoft.com/office/drawing/2014/chart" uri="{C3380CC4-5D6E-409C-BE32-E72D297353CC}">
              <c16:uniqueId val="{00000000-D762-44E9-837B-A811ADF96A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762-44E9-837B-A811ADF96A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40" zoomScale="90" zoomScaleNormal="90" workbookViewId="0">
      <selection activeCell="AP58" sqref="AP57:AP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大和町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27964</v>
      </c>
      <c r="AM8" s="44"/>
      <c r="AN8" s="44"/>
      <c r="AO8" s="44"/>
      <c r="AP8" s="44"/>
      <c r="AQ8" s="44"/>
      <c r="AR8" s="44"/>
      <c r="AS8" s="44"/>
      <c r="AT8" s="45">
        <f>データ!$S$6</f>
        <v>225.49</v>
      </c>
      <c r="AU8" s="46"/>
      <c r="AV8" s="46"/>
      <c r="AW8" s="46"/>
      <c r="AX8" s="46"/>
      <c r="AY8" s="46"/>
      <c r="AZ8" s="46"/>
      <c r="BA8" s="46"/>
      <c r="BB8" s="47">
        <f>データ!$T$6</f>
        <v>124.01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81.75</v>
      </c>
      <c r="J10" s="46"/>
      <c r="K10" s="46"/>
      <c r="L10" s="46"/>
      <c r="M10" s="46"/>
      <c r="N10" s="46"/>
      <c r="O10" s="74"/>
      <c r="P10" s="47">
        <f>データ!$P$6</f>
        <v>96.18</v>
      </c>
      <c r="Q10" s="47"/>
      <c r="R10" s="47"/>
      <c r="S10" s="47"/>
      <c r="T10" s="47"/>
      <c r="U10" s="47"/>
      <c r="V10" s="47"/>
      <c r="W10" s="44">
        <f>データ!$Q$6</f>
        <v>3630</v>
      </c>
      <c r="X10" s="44"/>
      <c r="Y10" s="44"/>
      <c r="Z10" s="44"/>
      <c r="AA10" s="44"/>
      <c r="AB10" s="44"/>
      <c r="AC10" s="44"/>
      <c r="AD10" s="2"/>
      <c r="AE10" s="2"/>
      <c r="AF10" s="2"/>
      <c r="AG10" s="2"/>
      <c r="AH10" s="2"/>
      <c r="AI10" s="2"/>
      <c r="AJ10" s="2"/>
      <c r="AK10" s="2"/>
      <c r="AL10" s="44">
        <f>データ!$U$6</f>
        <v>26845</v>
      </c>
      <c r="AM10" s="44"/>
      <c r="AN10" s="44"/>
      <c r="AO10" s="44"/>
      <c r="AP10" s="44"/>
      <c r="AQ10" s="44"/>
      <c r="AR10" s="44"/>
      <c r="AS10" s="44"/>
      <c r="AT10" s="45">
        <f>データ!$V$6</f>
        <v>103.4</v>
      </c>
      <c r="AU10" s="46"/>
      <c r="AV10" s="46"/>
      <c r="AW10" s="46"/>
      <c r="AX10" s="46"/>
      <c r="AY10" s="46"/>
      <c r="AZ10" s="46"/>
      <c r="BA10" s="46"/>
      <c r="BB10" s="47">
        <f>データ!$W$6</f>
        <v>259.62</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110</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0UpE885EQ3l7osg3yz3CC13rwMVB1O2lFGUFy96woFOJU+TsbagKMRSTzVqGVJ3KKPz6kZjbbybLlq3NHmUUg==" saltValue="+g/mKMzfu+R1hxLd2CaU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44211</v>
      </c>
      <c r="D6" s="20">
        <f t="shared" si="3"/>
        <v>46</v>
      </c>
      <c r="E6" s="20">
        <f t="shared" si="3"/>
        <v>1</v>
      </c>
      <c r="F6" s="20">
        <f t="shared" si="3"/>
        <v>0</v>
      </c>
      <c r="G6" s="20">
        <f t="shared" si="3"/>
        <v>1</v>
      </c>
      <c r="H6" s="20" t="str">
        <f t="shared" si="3"/>
        <v>宮城県　大和町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81.75</v>
      </c>
      <c r="P6" s="21">
        <f t="shared" si="3"/>
        <v>96.18</v>
      </c>
      <c r="Q6" s="21">
        <f t="shared" si="3"/>
        <v>3630</v>
      </c>
      <c r="R6" s="21">
        <f t="shared" si="3"/>
        <v>27964</v>
      </c>
      <c r="S6" s="21">
        <f t="shared" si="3"/>
        <v>225.49</v>
      </c>
      <c r="T6" s="21">
        <f t="shared" si="3"/>
        <v>124.01</v>
      </c>
      <c r="U6" s="21">
        <f t="shared" si="3"/>
        <v>26845</v>
      </c>
      <c r="V6" s="21">
        <f t="shared" si="3"/>
        <v>103.4</v>
      </c>
      <c r="W6" s="21">
        <f t="shared" si="3"/>
        <v>259.62</v>
      </c>
      <c r="X6" s="22">
        <f>IF(X7="",NA(),X7)</f>
        <v>107.36</v>
      </c>
      <c r="Y6" s="22">
        <f t="shared" ref="Y6:AG6" si="4">IF(Y7="",NA(),Y7)</f>
        <v>102.27</v>
      </c>
      <c r="Z6" s="22">
        <f t="shared" si="4"/>
        <v>107.07</v>
      </c>
      <c r="AA6" s="22">
        <f t="shared" si="4"/>
        <v>102.28</v>
      </c>
      <c r="AB6" s="22">
        <f t="shared" si="4"/>
        <v>102.57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244.28</v>
      </c>
      <c r="AU6" s="22">
        <f t="shared" ref="AU6:BC6" si="6">IF(AU7="",NA(),AU7)</f>
        <v>191.7</v>
      </c>
      <c r="AV6" s="22">
        <f t="shared" si="6"/>
        <v>226.34</v>
      </c>
      <c r="AW6" s="22">
        <f t="shared" si="6"/>
        <v>238.25</v>
      </c>
      <c r="AX6" s="22">
        <f t="shared" si="6"/>
        <v>244.35</v>
      </c>
      <c r="AY6" s="22">
        <f t="shared" si="6"/>
        <v>379.08</v>
      </c>
      <c r="AZ6" s="22">
        <f t="shared" si="6"/>
        <v>367.55</v>
      </c>
      <c r="BA6" s="22">
        <f t="shared" si="6"/>
        <v>378.56</v>
      </c>
      <c r="BB6" s="22">
        <f t="shared" si="6"/>
        <v>364.46</v>
      </c>
      <c r="BC6" s="22">
        <f t="shared" si="6"/>
        <v>338.89</v>
      </c>
      <c r="BD6" s="21" t="str">
        <f>IF(BD7="","",IF(BD7="-","【-】","【"&amp;SUBSTITUTE(TEXT(BD7,"#,##0.00"),"-","△")&amp;"】"))</f>
        <v>【243.36】</v>
      </c>
      <c r="BE6" s="22">
        <f>IF(BE7="",NA(),BE7)</f>
        <v>145.84</v>
      </c>
      <c r="BF6" s="22">
        <f t="shared" ref="BF6:BN6" si="7">IF(BF7="",NA(),BF7)</f>
        <v>164.89</v>
      </c>
      <c r="BG6" s="22">
        <f t="shared" si="7"/>
        <v>160.03</v>
      </c>
      <c r="BH6" s="22">
        <f t="shared" si="7"/>
        <v>185.08</v>
      </c>
      <c r="BI6" s="22">
        <f t="shared" si="7"/>
        <v>168.62</v>
      </c>
      <c r="BJ6" s="22">
        <f t="shared" si="7"/>
        <v>398.98</v>
      </c>
      <c r="BK6" s="22">
        <f t="shared" si="7"/>
        <v>418.68</v>
      </c>
      <c r="BL6" s="22">
        <f t="shared" si="7"/>
        <v>395.68</v>
      </c>
      <c r="BM6" s="22">
        <f t="shared" si="7"/>
        <v>403.72</v>
      </c>
      <c r="BN6" s="22">
        <f t="shared" si="7"/>
        <v>400.21</v>
      </c>
      <c r="BO6" s="21" t="str">
        <f>IF(BO7="","",IF(BO7="-","【-】","【"&amp;SUBSTITUTE(TEXT(BO7,"#,##0.00"),"-","△")&amp;"】"))</f>
        <v>【265.93】</v>
      </c>
      <c r="BP6" s="22">
        <f>IF(BP7="",NA(),BP7)</f>
        <v>78.86</v>
      </c>
      <c r="BQ6" s="22">
        <f t="shared" ref="BQ6:BY6" si="8">IF(BQ7="",NA(),BQ7)</f>
        <v>75.680000000000007</v>
      </c>
      <c r="BR6" s="22">
        <f t="shared" si="8"/>
        <v>81.430000000000007</v>
      </c>
      <c r="BS6" s="22">
        <f t="shared" si="8"/>
        <v>74.02</v>
      </c>
      <c r="BT6" s="22">
        <f t="shared" si="8"/>
        <v>81.87</v>
      </c>
      <c r="BU6" s="22">
        <f t="shared" si="8"/>
        <v>98.64</v>
      </c>
      <c r="BV6" s="22">
        <f t="shared" si="8"/>
        <v>94.78</v>
      </c>
      <c r="BW6" s="22">
        <f t="shared" si="8"/>
        <v>97.59</v>
      </c>
      <c r="BX6" s="22">
        <f t="shared" si="8"/>
        <v>92.17</v>
      </c>
      <c r="BY6" s="22">
        <f t="shared" si="8"/>
        <v>92.83</v>
      </c>
      <c r="BZ6" s="21" t="str">
        <f>IF(BZ7="","",IF(BZ7="-","【-】","【"&amp;SUBSTITUTE(TEXT(BZ7,"#,##0.00"),"-","△")&amp;"】"))</f>
        <v>【97.82】</v>
      </c>
      <c r="CA6" s="22">
        <f>IF(CA7="",NA(),CA7)</f>
        <v>278.58999999999997</v>
      </c>
      <c r="CB6" s="22">
        <f t="shared" ref="CB6:CJ6" si="9">IF(CB7="",NA(),CB7)</f>
        <v>271.45999999999998</v>
      </c>
      <c r="CC6" s="22">
        <f t="shared" si="9"/>
        <v>267.58</v>
      </c>
      <c r="CD6" s="22">
        <f t="shared" si="9"/>
        <v>268.26</v>
      </c>
      <c r="CE6" s="22">
        <f t="shared" si="9"/>
        <v>268.52999999999997</v>
      </c>
      <c r="CF6" s="22">
        <f t="shared" si="9"/>
        <v>178.92</v>
      </c>
      <c r="CG6" s="22">
        <f t="shared" si="9"/>
        <v>181.3</v>
      </c>
      <c r="CH6" s="22">
        <f t="shared" si="9"/>
        <v>181.71</v>
      </c>
      <c r="CI6" s="22">
        <f t="shared" si="9"/>
        <v>188.51</v>
      </c>
      <c r="CJ6" s="22">
        <f t="shared" si="9"/>
        <v>189.43</v>
      </c>
      <c r="CK6" s="21" t="str">
        <f>IF(CK7="","",IF(CK7="-","【-】","【"&amp;SUBSTITUTE(TEXT(CK7,"#,##0.00"),"-","△")&amp;"】"))</f>
        <v>【177.56】</v>
      </c>
      <c r="CL6" s="22">
        <f>IF(CL7="",NA(),CL7)</f>
        <v>77.52</v>
      </c>
      <c r="CM6" s="22">
        <f t="shared" ref="CM6:CU6" si="10">IF(CM7="",NA(),CM7)</f>
        <v>79.12</v>
      </c>
      <c r="CN6" s="22">
        <f t="shared" si="10"/>
        <v>79.900000000000006</v>
      </c>
      <c r="CO6" s="22">
        <f t="shared" si="10"/>
        <v>79.81</v>
      </c>
      <c r="CP6" s="22">
        <f t="shared" si="10"/>
        <v>80.47</v>
      </c>
      <c r="CQ6" s="22">
        <f t="shared" si="10"/>
        <v>55.14</v>
      </c>
      <c r="CR6" s="22">
        <f t="shared" si="10"/>
        <v>55.89</v>
      </c>
      <c r="CS6" s="22">
        <f t="shared" si="10"/>
        <v>55.72</v>
      </c>
      <c r="CT6" s="22">
        <f t="shared" si="10"/>
        <v>55.31</v>
      </c>
      <c r="CU6" s="22">
        <f t="shared" si="10"/>
        <v>55.14</v>
      </c>
      <c r="CV6" s="21" t="str">
        <f>IF(CV7="","",IF(CV7="-","【-】","【"&amp;SUBSTITUTE(TEXT(CV7,"#,##0.00"),"-","△")&amp;"】"))</f>
        <v>【59.81】</v>
      </c>
      <c r="CW6" s="22">
        <f>IF(CW7="",NA(),CW7)</f>
        <v>88.43</v>
      </c>
      <c r="CX6" s="22">
        <f t="shared" ref="CX6:DF6" si="11">IF(CX7="",NA(),CX7)</f>
        <v>87.77</v>
      </c>
      <c r="CY6" s="22">
        <f t="shared" si="11"/>
        <v>86.76</v>
      </c>
      <c r="CZ6" s="22">
        <f t="shared" si="11"/>
        <v>87.06</v>
      </c>
      <c r="DA6" s="22">
        <f t="shared" si="11"/>
        <v>86.19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41.58</v>
      </c>
      <c r="DI6" s="22">
        <f t="shared" ref="DI6:DQ6" si="12">IF(DI7="",NA(),DI7)</f>
        <v>42.71</v>
      </c>
      <c r="DJ6" s="22">
        <f t="shared" si="12"/>
        <v>44.36</v>
      </c>
      <c r="DK6" s="22">
        <f t="shared" si="12"/>
        <v>45.76</v>
      </c>
      <c r="DL6" s="22">
        <f t="shared" si="12"/>
        <v>47.17</v>
      </c>
      <c r="DM6" s="22">
        <f t="shared" si="12"/>
        <v>49.92</v>
      </c>
      <c r="DN6" s="22">
        <f t="shared" si="12"/>
        <v>50.63</v>
      </c>
      <c r="DO6" s="22">
        <f t="shared" si="12"/>
        <v>51.29</v>
      </c>
      <c r="DP6" s="22">
        <f t="shared" si="12"/>
        <v>52.2</v>
      </c>
      <c r="DQ6" s="22">
        <f t="shared" si="12"/>
        <v>52.7</v>
      </c>
      <c r="DR6" s="21" t="str">
        <f>IF(DR7="","",IF(DR7="-","【-】","【"&amp;SUBSTITUTE(TEXT(DR7,"#,##0.00"),"-","△")&amp;"】"))</f>
        <v>【52.02】</v>
      </c>
      <c r="DS6" s="22">
        <f>IF(DS7="",NA(),DS7)</f>
        <v>10.69</v>
      </c>
      <c r="DT6" s="22">
        <f t="shared" ref="DT6:EB6" si="13">IF(DT7="",NA(),DT7)</f>
        <v>13.67</v>
      </c>
      <c r="DU6" s="22">
        <f t="shared" si="13"/>
        <v>13.95</v>
      </c>
      <c r="DV6" s="22">
        <f t="shared" si="13"/>
        <v>14.45</v>
      </c>
      <c r="DW6" s="22">
        <f t="shared" si="13"/>
        <v>15.19</v>
      </c>
      <c r="DX6" s="22">
        <f t="shared" si="13"/>
        <v>16.88</v>
      </c>
      <c r="DY6" s="22">
        <f t="shared" si="13"/>
        <v>18.28</v>
      </c>
      <c r="DZ6" s="22">
        <f t="shared" si="13"/>
        <v>19.61</v>
      </c>
      <c r="EA6" s="22">
        <f t="shared" si="13"/>
        <v>20.73</v>
      </c>
      <c r="EB6" s="22">
        <f t="shared" si="13"/>
        <v>22.86</v>
      </c>
      <c r="EC6" s="21" t="str">
        <f>IF(EC7="","",IF(EC7="-","【-】","【"&amp;SUBSTITUTE(TEXT(EC7,"#,##0.00"),"-","△")&amp;"】"))</f>
        <v>【25.37】</v>
      </c>
      <c r="ED6" s="22">
        <f>IF(ED7="",NA(),ED7)</f>
        <v>0.56999999999999995</v>
      </c>
      <c r="EE6" s="22">
        <f t="shared" ref="EE6:EM6" si="14">IF(EE7="",NA(),EE7)</f>
        <v>0.37</v>
      </c>
      <c r="EF6" s="22">
        <f t="shared" si="14"/>
        <v>0.42</v>
      </c>
      <c r="EG6" s="22">
        <f t="shared" si="14"/>
        <v>0.37</v>
      </c>
      <c r="EH6" s="22">
        <f t="shared" si="14"/>
        <v>0.24</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44211</v>
      </c>
      <c r="D7" s="24">
        <v>46</v>
      </c>
      <c r="E7" s="24">
        <v>1</v>
      </c>
      <c r="F7" s="24">
        <v>0</v>
      </c>
      <c r="G7" s="24">
        <v>1</v>
      </c>
      <c r="H7" s="24" t="s">
        <v>93</v>
      </c>
      <c r="I7" s="24" t="s">
        <v>94</v>
      </c>
      <c r="J7" s="24" t="s">
        <v>95</v>
      </c>
      <c r="K7" s="24" t="s">
        <v>96</v>
      </c>
      <c r="L7" s="24" t="s">
        <v>97</v>
      </c>
      <c r="M7" s="24" t="s">
        <v>98</v>
      </c>
      <c r="N7" s="25" t="s">
        <v>99</v>
      </c>
      <c r="O7" s="25">
        <v>81.75</v>
      </c>
      <c r="P7" s="25">
        <v>96.18</v>
      </c>
      <c r="Q7" s="25">
        <v>3630</v>
      </c>
      <c r="R7" s="25">
        <v>27964</v>
      </c>
      <c r="S7" s="25">
        <v>225.49</v>
      </c>
      <c r="T7" s="25">
        <v>124.01</v>
      </c>
      <c r="U7" s="25">
        <v>26845</v>
      </c>
      <c r="V7" s="25">
        <v>103.4</v>
      </c>
      <c r="W7" s="25">
        <v>259.62</v>
      </c>
      <c r="X7" s="25">
        <v>107.36</v>
      </c>
      <c r="Y7" s="25">
        <v>102.27</v>
      </c>
      <c r="Z7" s="25">
        <v>107.07</v>
      </c>
      <c r="AA7" s="25">
        <v>102.28</v>
      </c>
      <c r="AB7" s="25">
        <v>102.57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244.28</v>
      </c>
      <c r="AU7" s="25">
        <v>191.7</v>
      </c>
      <c r="AV7" s="25">
        <v>226.34</v>
      </c>
      <c r="AW7" s="25">
        <v>238.25</v>
      </c>
      <c r="AX7" s="25">
        <v>244.35</v>
      </c>
      <c r="AY7" s="25">
        <v>379.08</v>
      </c>
      <c r="AZ7" s="25">
        <v>367.55</v>
      </c>
      <c r="BA7" s="25">
        <v>378.56</v>
      </c>
      <c r="BB7" s="25">
        <v>364.46</v>
      </c>
      <c r="BC7" s="25">
        <v>338.89</v>
      </c>
      <c r="BD7" s="25">
        <v>243.36</v>
      </c>
      <c r="BE7" s="25">
        <v>145.84</v>
      </c>
      <c r="BF7" s="25">
        <v>164.89</v>
      </c>
      <c r="BG7" s="25">
        <v>160.03</v>
      </c>
      <c r="BH7" s="25">
        <v>185.08</v>
      </c>
      <c r="BI7" s="25">
        <v>168.62</v>
      </c>
      <c r="BJ7" s="25">
        <v>398.98</v>
      </c>
      <c r="BK7" s="25">
        <v>418.68</v>
      </c>
      <c r="BL7" s="25">
        <v>395.68</v>
      </c>
      <c r="BM7" s="25">
        <v>403.72</v>
      </c>
      <c r="BN7" s="25">
        <v>400.21</v>
      </c>
      <c r="BO7" s="25">
        <v>265.93</v>
      </c>
      <c r="BP7" s="25">
        <v>78.86</v>
      </c>
      <c r="BQ7" s="25">
        <v>75.680000000000007</v>
      </c>
      <c r="BR7" s="25">
        <v>81.430000000000007</v>
      </c>
      <c r="BS7" s="25">
        <v>74.02</v>
      </c>
      <c r="BT7" s="25">
        <v>81.87</v>
      </c>
      <c r="BU7" s="25">
        <v>98.64</v>
      </c>
      <c r="BV7" s="25">
        <v>94.78</v>
      </c>
      <c r="BW7" s="25">
        <v>97.59</v>
      </c>
      <c r="BX7" s="25">
        <v>92.17</v>
      </c>
      <c r="BY7" s="25">
        <v>92.83</v>
      </c>
      <c r="BZ7" s="25">
        <v>97.82</v>
      </c>
      <c r="CA7" s="25">
        <v>278.58999999999997</v>
      </c>
      <c r="CB7" s="25">
        <v>271.45999999999998</v>
      </c>
      <c r="CC7" s="25">
        <v>267.58</v>
      </c>
      <c r="CD7" s="25">
        <v>268.26</v>
      </c>
      <c r="CE7" s="25">
        <v>268.52999999999997</v>
      </c>
      <c r="CF7" s="25">
        <v>178.92</v>
      </c>
      <c r="CG7" s="25">
        <v>181.3</v>
      </c>
      <c r="CH7" s="25">
        <v>181.71</v>
      </c>
      <c r="CI7" s="25">
        <v>188.51</v>
      </c>
      <c r="CJ7" s="25">
        <v>189.43</v>
      </c>
      <c r="CK7" s="25">
        <v>177.56</v>
      </c>
      <c r="CL7" s="25">
        <v>77.52</v>
      </c>
      <c r="CM7" s="25">
        <v>79.12</v>
      </c>
      <c r="CN7" s="25">
        <v>79.900000000000006</v>
      </c>
      <c r="CO7" s="25">
        <v>79.81</v>
      </c>
      <c r="CP7" s="25">
        <v>80.47</v>
      </c>
      <c r="CQ7" s="25">
        <v>55.14</v>
      </c>
      <c r="CR7" s="25">
        <v>55.89</v>
      </c>
      <c r="CS7" s="25">
        <v>55.72</v>
      </c>
      <c r="CT7" s="25">
        <v>55.31</v>
      </c>
      <c r="CU7" s="25">
        <v>55.14</v>
      </c>
      <c r="CV7" s="25">
        <v>59.81</v>
      </c>
      <c r="CW7" s="25">
        <v>88.43</v>
      </c>
      <c r="CX7" s="25">
        <v>87.77</v>
      </c>
      <c r="CY7" s="25">
        <v>86.76</v>
      </c>
      <c r="CZ7" s="25">
        <v>87.06</v>
      </c>
      <c r="DA7" s="25">
        <v>86.19</v>
      </c>
      <c r="DB7" s="25">
        <v>81.39</v>
      </c>
      <c r="DC7" s="25">
        <v>81.27</v>
      </c>
      <c r="DD7" s="25">
        <v>81.260000000000005</v>
      </c>
      <c r="DE7" s="25">
        <v>80.36</v>
      </c>
      <c r="DF7" s="25">
        <v>80.13</v>
      </c>
      <c r="DG7" s="25">
        <v>89.42</v>
      </c>
      <c r="DH7" s="25">
        <v>41.58</v>
      </c>
      <c r="DI7" s="25">
        <v>42.71</v>
      </c>
      <c r="DJ7" s="25">
        <v>44.36</v>
      </c>
      <c r="DK7" s="25">
        <v>45.76</v>
      </c>
      <c r="DL7" s="25">
        <v>47.17</v>
      </c>
      <c r="DM7" s="25">
        <v>49.92</v>
      </c>
      <c r="DN7" s="25">
        <v>50.63</v>
      </c>
      <c r="DO7" s="25">
        <v>51.29</v>
      </c>
      <c r="DP7" s="25">
        <v>52.2</v>
      </c>
      <c r="DQ7" s="25">
        <v>52.7</v>
      </c>
      <c r="DR7" s="25">
        <v>52.02</v>
      </c>
      <c r="DS7" s="25">
        <v>10.69</v>
      </c>
      <c r="DT7" s="25">
        <v>13.67</v>
      </c>
      <c r="DU7" s="25">
        <v>13.95</v>
      </c>
      <c r="DV7" s="25">
        <v>14.45</v>
      </c>
      <c r="DW7" s="25">
        <v>15.19</v>
      </c>
      <c r="DX7" s="25">
        <v>16.88</v>
      </c>
      <c r="DY7" s="25">
        <v>18.28</v>
      </c>
      <c r="DZ7" s="25">
        <v>19.61</v>
      </c>
      <c r="EA7" s="25">
        <v>20.73</v>
      </c>
      <c r="EB7" s="25">
        <v>22.86</v>
      </c>
      <c r="EC7" s="25">
        <v>25.37</v>
      </c>
      <c r="ED7" s="25">
        <v>0.56999999999999995</v>
      </c>
      <c r="EE7" s="25">
        <v>0.37</v>
      </c>
      <c r="EF7" s="25">
        <v>0.42</v>
      </c>
      <c r="EG7" s="25">
        <v>0.37</v>
      </c>
      <c r="EH7" s="25">
        <v>0.24</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大畑 藍子</cp:lastModifiedBy>
  <cp:lastPrinted>2025-02-06T03:05:30Z</cp:lastPrinted>
  <dcterms:created xsi:type="dcterms:W3CDTF">2025-01-24T06:44:36Z</dcterms:created>
  <dcterms:modified xsi:type="dcterms:W3CDTF">2025-02-06T03:05:30Z</dcterms:modified>
  <cp:category/>
</cp:coreProperties>
</file>