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ilesv\各課共有フォルダ\上下水道課\B総務\⑫照会応答\庁内用\財政課\R07\R080115_公営企業に係る経営比較分析表（令和６年度決算）の分析等\"/>
    </mc:Choice>
  </mc:AlternateContent>
  <xr:revisionPtr revIDLastSave="0" documentId="13_ncr:1_{3754E41F-E8B8-4D01-8E30-5E22991200D0}" xr6:coauthVersionLast="47" xr6:coauthVersionMax="47" xr10:uidLastSave="{00000000-0000-0000-0000-000000000000}"/>
  <workbookProtection workbookAlgorithmName="SHA-512" workbookHashValue="KvrB2EicwzWHfwLDI8bXXahJAe9JvWGyKdBe4XeQOzCBlAs7q0hj2qJa1iK3F/UVgH984C2th+QMucLH5KDgmQ==" workbookSaltValue="gyXsMm7osC+DMQBAq28k9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P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<sst xmlns="http://schemas.openxmlformats.org/spreadsheetml/2006/main" count="228" uniqueCount="114">
  <si>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</si>
  <si>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</si>
  <si>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</si>
  <si>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</si>
  <si>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</si>
  <si>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</si>
  <si>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</si>
  <si>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</si>
  <si>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</si>
  <si>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</si>
  <si>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</si>
  <si>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</si>
  <si>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</si>
  <si>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</si>
  <si>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</si>
  <si>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</si>
  <si>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</si>
  <si>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</si>
  <si>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</si>
  <si>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</si>
  <si>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</si>
  <si>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</si>
  <si>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</si>
  <si>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</si>
  <si>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</si>
  <si>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</si>
  <si>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</si>
  <si>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</si>
  <si>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</si>
  <si>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</si>
  <si>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</si>
  <si>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</si>
  <si>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</si>
  <si>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</si>
  <si>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</si>
  <si>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</si>
  <si>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</si>
  <si>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</si>
  <si>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</si>
  <si>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</si>
  <si>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</si>
  <si>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</si>
  <si>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</si>
  <si>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</si>
  <si>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</si>
  <si>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</si>
  <si>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</si>
  <si>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</si>
  <si>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</si>
  <si>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</si>
  <si>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</si>
  <si>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</si>
  <si>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</si>
  <si>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</si>
  <si>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</si>
  <si>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</si>
  <si>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</si>
  <si>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</si>
  <si>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</si>
  <si>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</si>
  <si>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</si>
  <si>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</si>
  <si>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</si>
  <si>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</si>
  <si>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</si>
  <si>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</si>
  <si>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</si>
  <si>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</si>
  <si>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</si>
  <si>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</si>
  <si>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</si>
  <si>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</si>
  <si>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</si>
  <si>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</si>
  <si>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</si>
  <si>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</si>
  <si>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</si>
  <si>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</si>
  <si>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</si>
  <si>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</si>
  <si>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</si>
  <si>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</si>
  <si>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</si>
  <si>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</si>
  <si>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</si>
  <si>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</si>
  <si>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</si>
  <si>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</si>
  <si>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</si>
  <si>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</si>
  <si>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</si>
  <si>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</si>
  <si>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</si>
  <si>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</si>
  <si>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</si>
  <si>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</si>
  <si>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</si>
  <si>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</si>
  <si>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</si>
  <si>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</si>
  <si>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</si>
  <si>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</si>
  <si>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</si>
  <si>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</si>
  <si>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</si>
  <si>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</si>
  <si>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</si>
  <si>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</si>
  <si>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</si>
  <si>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</si>
  <si>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</si>
  <si>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今後も老朽管更新、維持修繕を計画的に実施するため、最新のアセットマネジメントを作成・活用し効率的な運営を行わなければならない。
　給水収益については、大幅な伸びは期待できないこと、受水費負担が重いことなどから、共同化・広域化などを含めた経営努力を行っていく。
 また、令和7年度には経営戦略の更新を行い持続可能な水道運営を目指す。</t>
    <phoneticPr fontId="4"/>
  </si>
  <si>
    <t>①経常収支比率については、類似団体平均及び100％を上回り、健全な経営状況となっている。今年度は団地造成やアパート建設需要により収益が増加した。
③流動比率については、類似団体平均と同程度であり、短期的な債務に対する支払い能力は十分確保できている。
④企業債残高対給水収益比率については、来たるべき更新に備え起債額を抑制しており、全国平均及び類似団体平均と比べ低い水準となっいる。ここ数年はほぼ横ばいの数値である。今後、計画的に更新工事を進めていく。
⑤料金回収率は100％を下回っているが、計画人口と現在人口との乖離による過大な受水費の基本料金の一部について一般会計から補填している影響が大きい。
⑥給水原価については、本町の地形・面積等から、吉岡地区、宮床地区の一部を除き、集落が点在しており管路延長が長いことから給水原価が全国平均及び類似団体平均を上回っている。
⑦施設利用率については、全国平均及び類似団体平均を上回っており、稼動施設の規模や利用状況については適正と見ている。
⑧有収率については、老朽管、漏水対策等により、類似団体平均を上回っているが前年度より減少している。</t>
    <rPh sb="19" eb="20">
      <t>オヨ</t>
    </rPh>
    <rPh sb="26" eb="28">
      <t>ウワマワ</t>
    </rPh>
    <rPh sb="44" eb="47">
      <t>コンネンド</t>
    </rPh>
    <rPh sb="48" eb="50">
      <t>ダンチ</t>
    </rPh>
    <rPh sb="50" eb="52">
      <t>ゾウセイ</t>
    </rPh>
    <rPh sb="57" eb="59">
      <t>ケンセツ</t>
    </rPh>
    <rPh sb="59" eb="61">
      <t>ジュヨウ</t>
    </rPh>
    <rPh sb="64" eb="66">
      <t>シュウエキ</t>
    </rPh>
    <rPh sb="67" eb="69">
      <t>ゾウカ</t>
    </rPh>
    <rPh sb="91" eb="94">
      <t>ドウテイド</t>
    </rPh>
    <rPh sb="144" eb="145">
      <t>キ</t>
    </rPh>
    <rPh sb="201" eb="203">
      <t>スウチ</t>
    </rPh>
    <phoneticPr fontId="4"/>
  </si>
  <si>
    <t>　昭和45年5月の自己水源での供用開始から、仙台北部中核都市構想など受け、昭和55年に宮城県からの受水へと切替を行い、現在までに第７次拡張まで整備を行ってきた。
①有形固定資産減価償却率については、全国、類似団体に比べて平均を下回っているものの、微増が続いている。
②管路経年化率は、全国平均及び類似団体より低く、前年度とほぼ横ばいである。
③管路更新率は、類似団体とほぼ同様である。今年度は急所施設及び避難所等の重要施設に接続する管路について上下水道耐震化計画を策定した。今後もアセットマネジメント等の更新・活用により、効率的な修繕・更新を計画的に実施していく。</t>
    <rPh sb="157" eb="160">
      <t>ゼンネンド</t>
    </rPh>
    <rPh sb="163" eb="164">
      <t>ヨコ</t>
    </rPh>
    <rPh sb="186" eb="188">
      <t>ドウヨウ</t>
    </rPh>
    <rPh sb="192" eb="195">
      <t>コンネンド</t>
    </rPh>
    <rPh sb="216" eb="218">
      <t>カンロ</t>
    </rPh>
    <rPh sb="237" eb="23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</si>
</sst>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0.42</c:v>
                </c:pt>
                <c:pt idx="2">
                  <c:v>0.37</c:v>
                </c:pt>
                <c:pt idx="3">
                  <c:v>0.24</c:v>
                </c:pt>
                <c:pt idx="4">
                  <c:v>0.4</c:v>
                </c:pt>
              </c:numCache>
            </c:numRef>
          </c:val>
          <c:extLst>
            <c:ext xmlns:c16="http://schemas.microsoft.com/office/drawing/2014/chart" uri="{C3380CC4-5D6E-409C-BE32-E72D297353CC}">
              <c16:uniqueId val="{00000000-2BB8-48AC-AECE-872DF87CB0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BB8-48AC-AECE-872DF87CB0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79.12</c:v>
                </c:pt>
                <c:pt idx="1">
                  <c:v>79.900000000000006</c:v>
                </c:pt>
                <c:pt idx="2">
                  <c:v>79.81</c:v>
                </c:pt>
                <c:pt idx="3">
                  <c:v>80.47</c:v>
                </c:pt>
                <c:pt idx="4">
                  <c:v>81.59</c:v>
                </c:pt>
              </c:numCache>
            </c:numRef>
          </c:val>
          <c:extLst>
            <c:ext xmlns:c16="http://schemas.microsoft.com/office/drawing/2014/chart" uri="{C3380CC4-5D6E-409C-BE32-E72D297353CC}">
              <c16:uniqueId val="{00000000-788C-4041-80E3-B9BDA6755C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88C-4041-80E3-B9BDA6755C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87.77</c:v>
                </c:pt>
                <c:pt idx="1">
                  <c:v>86.76</c:v>
                </c:pt>
                <c:pt idx="2">
                  <c:v>87.06</c:v>
                </c:pt>
                <c:pt idx="3">
                  <c:v>86.19</c:v>
                </c:pt>
                <c:pt idx="4">
                  <c:v>85.36</c:v>
                </c:pt>
              </c:numCache>
            </c:numRef>
          </c:val>
          <c:extLst>
            <c:ext xmlns:c16="http://schemas.microsoft.com/office/drawing/2014/chart" uri="{C3380CC4-5D6E-409C-BE32-E72D297353CC}">
              <c16:uniqueId val="{00000000-DFCD-4EF1-85FC-2B3D29AC159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FCD-4EF1-85FC-2B3D29AC159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102.27</c:v>
                </c:pt>
                <c:pt idx="1">
                  <c:v>107.07</c:v>
                </c:pt>
                <c:pt idx="2">
                  <c:v>102.28</c:v>
                </c:pt>
                <c:pt idx="3">
                  <c:v>102.57</c:v>
                </c:pt>
                <c:pt idx="4">
                  <c:v>108.57</c:v>
                </c:pt>
              </c:numCache>
            </c:numRef>
          </c:val>
          <c:extLst>
            <c:ext xmlns:c16="http://schemas.microsoft.com/office/drawing/2014/chart" uri="{C3380CC4-5D6E-409C-BE32-E72D297353CC}">
              <c16:uniqueId val="{00000000-D7C4-4610-AC93-B0E667D8D01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7C4-4610-AC93-B0E667D8D01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42.71</c:v>
                </c:pt>
                <c:pt idx="1">
                  <c:v>44.36</c:v>
                </c:pt>
                <c:pt idx="2">
                  <c:v>45.76</c:v>
                </c:pt>
                <c:pt idx="3">
                  <c:v>47.17</c:v>
                </c:pt>
                <c:pt idx="4">
                  <c:v>48.26</c:v>
                </c:pt>
              </c:numCache>
            </c:numRef>
          </c:val>
          <c:extLst>
            <c:ext xmlns:c16="http://schemas.microsoft.com/office/drawing/2014/chart" uri="{C3380CC4-5D6E-409C-BE32-E72D297353CC}">
              <c16:uniqueId val="{00000000-AEF1-441D-868F-98C250E664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EF1-441D-868F-98C250E664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13.67</c:v>
                </c:pt>
                <c:pt idx="1">
                  <c:v>13.95</c:v>
                </c:pt>
                <c:pt idx="2">
                  <c:v>14.45</c:v>
                </c:pt>
                <c:pt idx="3">
                  <c:v>15.19</c:v>
                </c:pt>
                <c:pt idx="4">
                  <c:v>15.09</c:v>
                </c:pt>
              </c:numCache>
            </c:numRef>
          </c:val>
          <c:extLst>
            <c:ext xmlns:c16="http://schemas.microsoft.com/office/drawing/2014/chart" uri="{C3380CC4-5D6E-409C-BE32-E72D297353CC}">
              <c16:uniqueId val="{00000000-C35F-4382-864D-12A3386321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35F-4382-864D-12A3386321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1F-46EF-BA12-AD019FACFA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A31F-46EF-BA12-AD019FACFA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191.7</c:v>
                </c:pt>
                <c:pt idx="1">
                  <c:v>226.34</c:v>
                </c:pt>
                <c:pt idx="2">
                  <c:v>238.25</c:v>
                </c:pt>
                <c:pt idx="3">
                  <c:v>244.35</c:v>
                </c:pt>
                <c:pt idx="4">
                  <c:v>352.89</c:v>
                </c:pt>
              </c:numCache>
            </c:numRef>
          </c:val>
          <c:extLst>
            <c:ext xmlns:c16="http://schemas.microsoft.com/office/drawing/2014/chart" uri="{C3380CC4-5D6E-409C-BE32-E72D297353CC}">
              <c16:uniqueId val="{00000000-A2E0-4052-A40E-5F372184B5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2E0-4052-A40E-5F372184B5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164.89</c:v>
                </c:pt>
                <c:pt idx="1">
                  <c:v>160.03</c:v>
                </c:pt>
                <c:pt idx="2">
                  <c:v>185.08</c:v>
                </c:pt>
                <c:pt idx="3">
                  <c:v>168.62</c:v>
                </c:pt>
                <c:pt idx="4">
                  <c:v>175</c:v>
                </c:pt>
              </c:numCache>
            </c:numRef>
          </c:val>
          <c:extLst>
            <c:ext xmlns:c16="http://schemas.microsoft.com/office/drawing/2014/chart" uri="{C3380CC4-5D6E-409C-BE32-E72D297353CC}">
              <c16:uniqueId val="{00000000-BC13-483F-BE03-1E37C97A0D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C13-483F-BE03-1E37C97A0D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75.680000000000007</c:v>
                </c:pt>
                <c:pt idx="1">
                  <c:v>81.430000000000007</c:v>
                </c:pt>
                <c:pt idx="2">
                  <c:v>74.02</c:v>
                </c:pt>
                <c:pt idx="3">
                  <c:v>81.87</c:v>
                </c:pt>
                <c:pt idx="4">
                  <c:v>81.14</c:v>
                </c:pt>
              </c:numCache>
            </c:numRef>
          </c:val>
          <c:extLst>
            <c:ext xmlns:c16="http://schemas.microsoft.com/office/drawing/2014/chart" uri="{C3380CC4-5D6E-409C-BE32-E72D297353CC}">
              <c16:uniqueId val="{00000000-6478-47D6-B9E1-7F377ED2830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478-47D6-B9E1-7F377ED2830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271.45999999999998</c:v>
                </c:pt>
                <c:pt idx="1">
                  <c:v>267.58</c:v>
                </c:pt>
                <c:pt idx="2">
                  <c:v>268.26</c:v>
                </c:pt>
                <c:pt idx="3">
                  <c:v>268.52999999999997</c:v>
                </c:pt>
                <c:pt idx="4">
                  <c:v>261.74</c:v>
                </c:pt>
              </c:numCache>
            </c:numRef>
          </c:val>
          <c:extLst>
            <c:ext xmlns:c16="http://schemas.microsoft.com/office/drawing/2014/chart" uri="{C3380CC4-5D6E-409C-BE32-E72D297353CC}">
              <c16:uniqueId val="{00000000-C8BC-4587-BA77-86E6FB9DDB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C8BC-4587-BA77-86E6FB9DDB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62" zoomScaleNormal="62" workbookViewId="0">
      <selection activeCell="CC52" sqref="CC5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宮城県　大和町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27861</v>
      </c>
      <c r="AM8" s="65"/>
      <c r="AN8" s="65"/>
      <c r="AO8" s="65"/>
      <c r="AP8" s="65"/>
      <c r="AQ8" s="65"/>
      <c r="AR8" s="65"/>
      <c r="AS8" s="65"/>
      <c r="AT8" s="36">
        <f>データ!$S$6</f>
        <v>225.49</v>
      </c>
      <c r="AU8" s="37"/>
      <c r="AV8" s="37"/>
      <c r="AW8" s="37"/>
      <c r="AX8" s="37"/>
      <c r="AY8" s="37"/>
      <c r="AZ8" s="37"/>
      <c r="BA8" s="37"/>
      <c r="BB8" s="54">
        <f>データ!$T$6</f>
        <v>123.56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82.71</v>
      </c>
      <c r="J10" s="37"/>
      <c r="K10" s="37"/>
      <c r="L10" s="37"/>
      <c r="M10" s="37"/>
      <c r="N10" s="37"/>
      <c r="O10" s="64"/>
      <c r="P10" s="54">
        <f>データ!$P$6</f>
        <v>96.58</v>
      </c>
      <c r="Q10" s="54"/>
      <c r="R10" s="54"/>
      <c r="S10" s="54"/>
      <c r="T10" s="54"/>
      <c r="U10" s="54"/>
      <c r="V10" s="54"/>
      <c r="W10" s="65">
        <f>データ!$Q$6</f>
        <v>3630</v>
      </c>
      <c r="X10" s="65"/>
      <c r="Y10" s="65"/>
      <c r="Z10" s="65"/>
      <c r="AA10" s="65"/>
      <c r="AB10" s="65"/>
      <c r="AC10" s="65"/>
      <c r="AD10" s="2"/>
      <c r="AE10" s="2"/>
      <c r="AF10" s="2"/>
      <c r="AG10" s="2"/>
      <c r="AH10" s="2"/>
      <c r="AI10" s="2"/>
      <c r="AJ10" s="2"/>
      <c r="AK10" s="2"/>
      <c r="AL10" s="65">
        <f>データ!$U$6</f>
        <v>26911</v>
      </c>
      <c r="AM10" s="65"/>
      <c r="AN10" s="65"/>
      <c r="AO10" s="65"/>
      <c r="AP10" s="65"/>
      <c r="AQ10" s="65"/>
      <c r="AR10" s="65"/>
      <c r="AS10" s="65"/>
      <c r="AT10" s="36">
        <f>データ!$V$6</f>
        <v>103.4</v>
      </c>
      <c r="AU10" s="37"/>
      <c r="AV10" s="37"/>
      <c r="AW10" s="37"/>
      <c r="AX10" s="37"/>
      <c r="AY10" s="37"/>
      <c r="AZ10" s="37"/>
      <c r="BA10" s="37"/>
      <c r="BB10" s="54">
        <f>データ!$W$6</f>
        <v>260.26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i+AaXAZy0/AQVRVqmwFdgHgrhxwj2SIvyTxqgi1CJVuqWFnfoi8ynuJ00/YlETTMIKzdie7ReMQaPDFviorTA==" saltValue="8J1sRELDp/z6fON3gjmb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44211</v>
      </c>
      <c r="D6" s="20">
        <f t="shared" si="3"/>
        <v>46</v>
      </c>
      <c r="E6" s="20">
        <f t="shared" si="3"/>
        <v>1</v>
      </c>
      <c r="F6" s="20">
        <f t="shared" si="3"/>
        <v>0</v>
      </c>
      <c r="G6" s="20">
        <f t="shared" si="3"/>
        <v>1</v>
      </c>
      <c r="H6" s="20" t="str">
        <f t="shared" si="3"/>
        <v>宮城県　大和町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82.71</v>
      </c>
      <c r="P6" s="21">
        <f t="shared" si="3"/>
        <v>96.58</v>
      </c>
      <c r="Q6" s="21">
        <f t="shared" si="3"/>
        <v>3630</v>
      </c>
      <c r="R6" s="21">
        <f t="shared" si="3"/>
        <v>27861</v>
      </c>
      <c r="S6" s="21">
        <f t="shared" si="3"/>
        <v>225.49</v>
      </c>
      <c r="T6" s="21">
        <f t="shared" si="3"/>
        <v>123.56</v>
      </c>
      <c r="U6" s="21">
        <f t="shared" si="3"/>
        <v>26911</v>
      </c>
      <c r="V6" s="21">
        <f t="shared" si="3"/>
        <v>103.4</v>
      </c>
      <c r="W6" s="21">
        <f t="shared" si="3"/>
        <v>260.26</v>
      </c>
      <c r="X6" s="22">
        <f>IF(X7="",NA(),X7)</f>
        <v>102.27</v>
      </c>
      <c r="Y6" s="22">
        <f t="shared" ref="Y6:AG6" si="4">IF(Y7="",NA(),Y7)</f>
        <v>107.07</v>
      </c>
      <c r="Z6" s="22">
        <f t="shared" si="4"/>
        <v>102.28</v>
      </c>
      <c r="AA6" s="22">
        <f t="shared" si="4"/>
        <v>102.57</v>
      </c>
      <c r="AB6" s="22">
        <f t="shared" si="4"/>
        <v>108.57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191.7</v>
      </c>
      <c r="AU6" s="22">
        <f t="shared" ref="AU6:BC6" si="6">IF(AU7="",NA(),AU7)</f>
        <v>226.34</v>
      </c>
      <c r="AV6" s="22">
        <f t="shared" si="6"/>
        <v>238.25</v>
      </c>
      <c r="AW6" s="22">
        <f t="shared" si="6"/>
        <v>244.35</v>
      </c>
      <c r="AX6" s="22">
        <f t="shared" si="6"/>
        <v>352.89</v>
      </c>
      <c r="AY6" s="22">
        <f t="shared" si="6"/>
        <v>367.55</v>
      </c>
      <c r="AZ6" s="22">
        <f t="shared" si="6"/>
        <v>378.56</v>
      </c>
      <c r="BA6" s="22">
        <f t="shared" si="6"/>
        <v>364.46</v>
      </c>
      <c r="BB6" s="22">
        <f t="shared" si="6"/>
        <v>338.89</v>
      </c>
      <c r="BC6" s="22">
        <f t="shared" si="6"/>
        <v>352.34</v>
      </c>
      <c r="BD6" s="21" t="str">
        <f>IF(BD7="","",IF(BD7="-","【-】","【"&amp;SUBSTITUTE(TEXT(BD7,"#,##0.00"),"-","△")&amp;"】"))</f>
        <v>【239.69】</v>
      </c>
      <c r="BE6" s="22">
        <f>IF(BE7="",NA(),BE7)</f>
        <v>164.89</v>
      </c>
      <c r="BF6" s="22">
        <f t="shared" ref="BF6:BN6" si="7">IF(BF7="",NA(),BF7)</f>
        <v>160.03</v>
      </c>
      <c r="BG6" s="22">
        <f t="shared" si="7"/>
        <v>185.08</v>
      </c>
      <c r="BH6" s="22">
        <f t="shared" si="7"/>
        <v>168.62</v>
      </c>
      <c r="BI6" s="22">
        <f t="shared" si="7"/>
        <v>175</v>
      </c>
      <c r="BJ6" s="22">
        <f t="shared" si="7"/>
        <v>418.68</v>
      </c>
      <c r="BK6" s="22">
        <f t="shared" si="7"/>
        <v>395.68</v>
      </c>
      <c r="BL6" s="22">
        <f t="shared" si="7"/>
        <v>403.72</v>
      </c>
      <c r="BM6" s="22">
        <f t="shared" si="7"/>
        <v>400.21</v>
      </c>
      <c r="BN6" s="22">
        <f t="shared" si="7"/>
        <v>391.13</v>
      </c>
      <c r="BO6" s="21" t="str">
        <f>IF(BO7="","",IF(BO7="-","【-】","【"&amp;SUBSTITUTE(TEXT(BO7,"#,##0.00"),"-","△")&amp;"】"))</f>
        <v>【264.86】</v>
      </c>
      <c r="BP6" s="22">
        <f>IF(BP7="",NA(),BP7)</f>
        <v>75.680000000000007</v>
      </c>
      <c r="BQ6" s="22">
        <f t="shared" ref="BQ6:BY6" si="8">IF(BQ7="",NA(),BQ7)</f>
        <v>81.430000000000007</v>
      </c>
      <c r="BR6" s="22">
        <f t="shared" si="8"/>
        <v>74.02</v>
      </c>
      <c r="BS6" s="22">
        <f t="shared" si="8"/>
        <v>81.87</v>
      </c>
      <c r="BT6" s="22">
        <f t="shared" si="8"/>
        <v>81.14</v>
      </c>
      <c r="BU6" s="22">
        <f t="shared" si="8"/>
        <v>94.78</v>
      </c>
      <c r="BV6" s="22">
        <f t="shared" si="8"/>
        <v>97.59</v>
      </c>
      <c r="BW6" s="22">
        <f t="shared" si="8"/>
        <v>92.17</v>
      </c>
      <c r="BX6" s="22">
        <f t="shared" si="8"/>
        <v>92.83</v>
      </c>
      <c r="BY6" s="22">
        <f t="shared" si="8"/>
        <v>92.16</v>
      </c>
      <c r="BZ6" s="21" t="str">
        <f>IF(BZ7="","",IF(BZ7="-","【-】","【"&amp;SUBSTITUTE(TEXT(BZ7,"#,##0.00"),"-","△")&amp;"】"))</f>
        <v>【97.59】</v>
      </c>
      <c r="CA6" s="22">
        <f>IF(CA7="",NA(),CA7)</f>
        <v>271.45999999999998</v>
      </c>
      <c r="CB6" s="22">
        <f t="shared" ref="CB6:CJ6" si="9">IF(CB7="",NA(),CB7)</f>
        <v>267.58</v>
      </c>
      <c r="CC6" s="22">
        <f t="shared" si="9"/>
        <v>268.26</v>
      </c>
      <c r="CD6" s="22">
        <f t="shared" si="9"/>
        <v>268.52999999999997</v>
      </c>
      <c r="CE6" s="22">
        <f t="shared" si="9"/>
        <v>261.74</v>
      </c>
      <c r="CF6" s="22">
        <f t="shared" si="9"/>
        <v>181.3</v>
      </c>
      <c r="CG6" s="22">
        <f t="shared" si="9"/>
        <v>181.71</v>
      </c>
      <c r="CH6" s="22">
        <f t="shared" si="9"/>
        <v>188.51</v>
      </c>
      <c r="CI6" s="22">
        <f t="shared" si="9"/>
        <v>189.43</v>
      </c>
      <c r="CJ6" s="22">
        <f t="shared" si="9"/>
        <v>196.75</v>
      </c>
      <c r="CK6" s="21" t="str">
        <f>IF(CK7="","",IF(CK7="-","【-】","【"&amp;SUBSTITUTE(TEXT(CK7,"#,##0.00"),"-","△")&amp;"】"))</f>
        <v>【181.66】</v>
      </c>
      <c r="CL6" s="22">
        <f>IF(CL7="",NA(),CL7)</f>
        <v>79.12</v>
      </c>
      <c r="CM6" s="22">
        <f t="shared" ref="CM6:CU6" si="10">IF(CM7="",NA(),CM7)</f>
        <v>79.900000000000006</v>
      </c>
      <c r="CN6" s="22">
        <f t="shared" si="10"/>
        <v>79.81</v>
      </c>
      <c r="CO6" s="22">
        <f t="shared" si="10"/>
        <v>80.47</v>
      </c>
      <c r="CP6" s="22">
        <f t="shared" si="10"/>
        <v>81.59</v>
      </c>
      <c r="CQ6" s="22">
        <f t="shared" si="10"/>
        <v>55.89</v>
      </c>
      <c r="CR6" s="22">
        <f t="shared" si="10"/>
        <v>55.72</v>
      </c>
      <c r="CS6" s="22">
        <f t="shared" si="10"/>
        <v>55.31</v>
      </c>
      <c r="CT6" s="22">
        <f t="shared" si="10"/>
        <v>55.14</v>
      </c>
      <c r="CU6" s="22">
        <f t="shared" si="10"/>
        <v>54.99</v>
      </c>
      <c r="CV6" s="21" t="str">
        <f>IF(CV7="","",IF(CV7="-","【-】","【"&amp;SUBSTITUTE(TEXT(CV7,"#,##0.00"),"-","△")&amp;"】"))</f>
        <v>【60.21】</v>
      </c>
      <c r="CW6" s="22">
        <f>IF(CW7="",NA(),CW7)</f>
        <v>87.77</v>
      </c>
      <c r="CX6" s="22">
        <f t="shared" ref="CX6:DF6" si="11">IF(CX7="",NA(),CX7)</f>
        <v>86.76</v>
      </c>
      <c r="CY6" s="22">
        <f t="shared" si="11"/>
        <v>87.06</v>
      </c>
      <c r="CZ6" s="22">
        <f t="shared" si="11"/>
        <v>86.19</v>
      </c>
      <c r="DA6" s="22">
        <f t="shared" si="11"/>
        <v>85.36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42.71</v>
      </c>
      <c r="DI6" s="22">
        <f t="shared" ref="DI6:DQ6" si="12">IF(DI7="",NA(),DI7)</f>
        <v>44.36</v>
      </c>
      <c r="DJ6" s="22">
        <f t="shared" si="12"/>
        <v>45.76</v>
      </c>
      <c r="DK6" s="22">
        <f t="shared" si="12"/>
        <v>47.17</v>
      </c>
      <c r="DL6" s="22">
        <f t="shared" si="12"/>
        <v>48.26</v>
      </c>
      <c r="DM6" s="22">
        <f t="shared" si="12"/>
        <v>50.63</v>
      </c>
      <c r="DN6" s="22">
        <f t="shared" si="12"/>
        <v>51.29</v>
      </c>
      <c r="DO6" s="22">
        <f t="shared" si="12"/>
        <v>52.2</v>
      </c>
      <c r="DP6" s="22">
        <f t="shared" si="12"/>
        <v>52.7</v>
      </c>
      <c r="DQ6" s="22">
        <f t="shared" si="12"/>
        <v>53.48</v>
      </c>
      <c r="DR6" s="21" t="str">
        <f>IF(DR7="","",IF(DR7="-","【-】","【"&amp;SUBSTITUTE(TEXT(DR7,"#,##0.00"),"-","△")&amp;"】"))</f>
        <v>【52.41】</v>
      </c>
      <c r="DS6" s="22">
        <f>IF(DS7="",NA(),DS7)</f>
        <v>13.67</v>
      </c>
      <c r="DT6" s="22">
        <f t="shared" ref="DT6:EB6" si="13">IF(DT7="",NA(),DT7)</f>
        <v>13.95</v>
      </c>
      <c r="DU6" s="22">
        <f t="shared" si="13"/>
        <v>14.45</v>
      </c>
      <c r="DV6" s="22">
        <f t="shared" si="13"/>
        <v>15.19</v>
      </c>
      <c r="DW6" s="22">
        <f t="shared" si="13"/>
        <v>15.09</v>
      </c>
      <c r="DX6" s="22">
        <f t="shared" si="13"/>
        <v>18.28</v>
      </c>
      <c r="DY6" s="22">
        <f t="shared" si="13"/>
        <v>19.61</v>
      </c>
      <c r="DZ6" s="22">
        <f t="shared" si="13"/>
        <v>20.73</v>
      </c>
      <c r="EA6" s="22">
        <f t="shared" si="13"/>
        <v>22.86</v>
      </c>
      <c r="EB6" s="22">
        <f t="shared" si="13"/>
        <v>24.31</v>
      </c>
      <c r="EC6" s="21" t="str">
        <f>IF(EC7="","",IF(EC7="-","【-】","【"&amp;SUBSTITUTE(TEXT(EC7,"#,##0.00"),"-","△")&amp;"】"))</f>
        <v>【26.78】</v>
      </c>
      <c r="ED6" s="22">
        <f>IF(ED7="",NA(),ED7)</f>
        <v>0.37</v>
      </c>
      <c r="EE6" s="22">
        <f t="shared" ref="EE6:EM6" si="14">IF(EE7="",NA(),EE7)</f>
        <v>0.42</v>
      </c>
      <c r="EF6" s="22">
        <f t="shared" si="14"/>
        <v>0.37</v>
      </c>
      <c r="EG6" s="22">
        <f t="shared" si="14"/>
        <v>0.24</v>
      </c>
      <c r="EH6" s="22">
        <f t="shared" si="14"/>
        <v>0.4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44211</v>
      </c>
      <c r="D7" s="24">
        <v>46</v>
      </c>
      <c r="E7" s="24">
        <v>1</v>
      </c>
      <c r="F7" s="24">
        <v>0</v>
      </c>
      <c r="G7" s="24">
        <v>1</v>
      </c>
      <c r="H7" s="24" t="s">
        <v>93</v>
      </c>
      <c r="I7" s="24" t="s">
        <v>94</v>
      </c>
      <c r="J7" s="24" t="s">
        <v>95</v>
      </c>
      <c r="K7" s="24" t="s">
        <v>96</v>
      </c>
      <c r="L7" s="24" t="s">
        <v>97</v>
      </c>
      <c r="M7" s="24" t="s">
        <v>98</v>
      </c>
      <c r="N7" s="25" t="s">
        <v>99</v>
      </c>
      <c r="O7" s="25">
        <v>82.71</v>
      </c>
      <c r="P7" s="25">
        <v>96.58</v>
      </c>
      <c r="Q7" s="25">
        <v>3630</v>
      </c>
      <c r="R7" s="25">
        <v>27861</v>
      </c>
      <c r="S7" s="25">
        <v>225.49</v>
      </c>
      <c r="T7" s="25">
        <v>123.56</v>
      </c>
      <c r="U7" s="25">
        <v>26911</v>
      </c>
      <c r="V7" s="25">
        <v>103.4</v>
      </c>
      <c r="W7" s="25">
        <v>260.26</v>
      </c>
      <c r="X7" s="25">
        <v>102.27</v>
      </c>
      <c r="Y7" s="25">
        <v>107.07</v>
      </c>
      <c r="Z7" s="25">
        <v>102.28</v>
      </c>
      <c r="AA7" s="25">
        <v>102.57</v>
      </c>
      <c r="AB7" s="25">
        <v>108.57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191.7</v>
      </c>
      <c r="AU7" s="25">
        <v>226.34</v>
      </c>
      <c r="AV7" s="25">
        <v>238.25</v>
      </c>
      <c r="AW7" s="25">
        <v>244.35</v>
      </c>
      <c r="AX7" s="25">
        <v>352.89</v>
      </c>
      <c r="AY7" s="25">
        <v>367.55</v>
      </c>
      <c r="AZ7" s="25">
        <v>378.56</v>
      </c>
      <c r="BA7" s="25">
        <v>364.46</v>
      </c>
      <c r="BB7" s="25">
        <v>338.89</v>
      </c>
      <c r="BC7" s="25">
        <v>352.34</v>
      </c>
      <c r="BD7" s="25">
        <v>239.69</v>
      </c>
      <c r="BE7" s="25">
        <v>164.89</v>
      </c>
      <c r="BF7" s="25">
        <v>160.03</v>
      </c>
      <c r="BG7" s="25">
        <v>185.08</v>
      </c>
      <c r="BH7" s="25">
        <v>168.62</v>
      </c>
      <c r="BI7" s="25">
        <v>175</v>
      </c>
      <c r="BJ7" s="25">
        <v>418.68</v>
      </c>
      <c r="BK7" s="25">
        <v>395.68</v>
      </c>
      <c r="BL7" s="25">
        <v>403.72</v>
      </c>
      <c r="BM7" s="25">
        <v>400.21</v>
      </c>
      <c r="BN7" s="25">
        <v>391.13</v>
      </c>
      <c r="BO7" s="25">
        <v>264.86</v>
      </c>
      <c r="BP7" s="25">
        <v>75.680000000000007</v>
      </c>
      <c r="BQ7" s="25">
        <v>81.430000000000007</v>
      </c>
      <c r="BR7" s="25">
        <v>74.02</v>
      </c>
      <c r="BS7" s="25">
        <v>81.87</v>
      </c>
      <c r="BT7" s="25">
        <v>81.14</v>
      </c>
      <c r="BU7" s="25">
        <v>94.78</v>
      </c>
      <c r="BV7" s="25">
        <v>97.59</v>
      </c>
      <c r="BW7" s="25">
        <v>92.17</v>
      </c>
      <c r="BX7" s="25">
        <v>92.83</v>
      </c>
      <c r="BY7" s="25">
        <v>92.16</v>
      </c>
      <c r="BZ7" s="25">
        <v>97.59</v>
      </c>
      <c r="CA7" s="25">
        <v>271.45999999999998</v>
      </c>
      <c r="CB7" s="25">
        <v>267.58</v>
      </c>
      <c r="CC7" s="25">
        <v>268.26</v>
      </c>
      <c r="CD7" s="25">
        <v>268.52999999999997</v>
      </c>
      <c r="CE7" s="25">
        <v>261.74</v>
      </c>
      <c r="CF7" s="25">
        <v>181.3</v>
      </c>
      <c r="CG7" s="25">
        <v>181.71</v>
      </c>
      <c r="CH7" s="25">
        <v>188.51</v>
      </c>
      <c r="CI7" s="25">
        <v>189.43</v>
      </c>
      <c r="CJ7" s="25">
        <v>196.75</v>
      </c>
      <c r="CK7" s="25">
        <v>181.66</v>
      </c>
      <c r="CL7" s="25">
        <v>79.12</v>
      </c>
      <c r="CM7" s="25">
        <v>79.900000000000006</v>
      </c>
      <c r="CN7" s="25">
        <v>79.81</v>
      </c>
      <c r="CO7" s="25">
        <v>80.47</v>
      </c>
      <c r="CP7" s="25">
        <v>81.59</v>
      </c>
      <c r="CQ7" s="25">
        <v>55.89</v>
      </c>
      <c r="CR7" s="25">
        <v>55.72</v>
      </c>
      <c r="CS7" s="25">
        <v>55.31</v>
      </c>
      <c r="CT7" s="25">
        <v>55.14</v>
      </c>
      <c r="CU7" s="25">
        <v>54.99</v>
      </c>
      <c r="CV7" s="25">
        <v>60.21</v>
      </c>
      <c r="CW7" s="25">
        <v>87.77</v>
      </c>
      <c r="CX7" s="25">
        <v>86.76</v>
      </c>
      <c r="CY7" s="25">
        <v>87.06</v>
      </c>
      <c r="CZ7" s="25">
        <v>86.19</v>
      </c>
      <c r="DA7" s="25">
        <v>85.36</v>
      </c>
      <c r="DB7" s="25">
        <v>81.27</v>
      </c>
      <c r="DC7" s="25">
        <v>81.260000000000005</v>
      </c>
      <c r="DD7" s="25">
        <v>80.36</v>
      </c>
      <c r="DE7" s="25">
        <v>80.13</v>
      </c>
      <c r="DF7" s="25">
        <v>79.34</v>
      </c>
      <c r="DG7" s="25">
        <v>89.21</v>
      </c>
      <c r="DH7" s="25">
        <v>42.71</v>
      </c>
      <c r="DI7" s="25">
        <v>44.36</v>
      </c>
      <c r="DJ7" s="25">
        <v>45.76</v>
      </c>
      <c r="DK7" s="25">
        <v>47.17</v>
      </c>
      <c r="DL7" s="25">
        <v>48.26</v>
      </c>
      <c r="DM7" s="25">
        <v>50.63</v>
      </c>
      <c r="DN7" s="25">
        <v>51.29</v>
      </c>
      <c r="DO7" s="25">
        <v>52.2</v>
      </c>
      <c r="DP7" s="25">
        <v>52.7</v>
      </c>
      <c r="DQ7" s="25">
        <v>53.48</v>
      </c>
      <c r="DR7" s="25">
        <v>52.41</v>
      </c>
      <c r="DS7" s="25">
        <v>13.67</v>
      </c>
      <c r="DT7" s="25">
        <v>13.95</v>
      </c>
      <c r="DU7" s="25">
        <v>14.45</v>
      </c>
      <c r="DV7" s="25">
        <v>15.19</v>
      </c>
      <c r="DW7" s="25">
        <v>15.09</v>
      </c>
      <c r="DX7" s="25">
        <v>18.28</v>
      </c>
      <c r="DY7" s="25">
        <v>19.61</v>
      </c>
      <c r="DZ7" s="25">
        <v>20.73</v>
      </c>
      <c r="EA7" s="25">
        <v>22.86</v>
      </c>
      <c r="EB7" s="25">
        <v>24.31</v>
      </c>
      <c r="EC7" s="25">
        <v>26.78</v>
      </c>
      <c r="ED7" s="25">
        <v>0.37</v>
      </c>
      <c r="EE7" s="25">
        <v>0.42</v>
      </c>
      <c r="EF7" s="25">
        <v>0.37</v>
      </c>
      <c r="EG7" s="25">
        <v>0.24</v>
      </c>
      <c r="EH7" s="25">
        <v>0.4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2026-02-13T01:38:31Z</cp:lastPrinted>
  <dcterms:created xsi:type="dcterms:W3CDTF">2025-12-12T09:11:31Z</dcterms:created>
  <dcterms:modified xsi:type="dcterms:W3CDTF">2025-12-12T09:11:31Z</dcterms:modified>
  <cp:category/>
</cp:coreProperties>
</file>